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roszkowska\Desktop\"/>
    </mc:Choice>
  </mc:AlternateContent>
  <xr:revisionPtr revIDLastSave="0" documentId="13_ncr:1_{3EF6B48F-058D-4D72-80F5-EE89292D5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4" i="1" l="1"/>
  <c r="K58" i="1"/>
  <c r="J119" i="1"/>
  <c r="K111" i="1" s="1"/>
  <c r="K128" i="1"/>
  <c r="K127" i="1"/>
  <c r="J126" i="1"/>
  <c r="K121" i="1" s="1"/>
  <c r="K110" i="1"/>
  <c r="K97" i="1"/>
  <c r="J94" i="1"/>
  <c r="K88" i="1" s="1"/>
  <c r="K72" i="1"/>
  <c r="K71" i="1"/>
  <c r="K70" i="1"/>
  <c r="K69" i="1"/>
  <c r="K68" i="1"/>
  <c r="K66" i="1"/>
  <c r="K64" i="1"/>
  <c r="K26" i="1"/>
  <c r="K22" i="1"/>
  <c r="K44" i="1"/>
  <c r="J36" i="1"/>
  <c r="K33" i="1" s="1"/>
  <c r="K17" i="1"/>
  <c r="K12" i="1"/>
  <c r="K9" i="1" s="1"/>
  <c r="K62" i="1" l="1"/>
</calcChain>
</file>

<file path=xl/sharedStrings.xml><?xml version="1.0" encoding="utf-8"?>
<sst xmlns="http://schemas.openxmlformats.org/spreadsheetml/2006/main" count="199" uniqueCount="124">
  <si>
    <t>I.</t>
  </si>
  <si>
    <t>Zakład w 2022 roku osiągnął przychody w wysokości</t>
  </si>
  <si>
    <t>Powyższą kwotę stanowią wpływy z następujących usług:</t>
  </si>
  <si>
    <t xml:space="preserve">1. </t>
  </si>
  <si>
    <t>Usługi rozprowadzania wody</t>
  </si>
  <si>
    <t>2.</t>
  </si>
  <si>
    <t>w tym:</t>
  </si>
  <si>
    <t>Usługi odprowadzania ścieków</t>
  </si>
  <si>
    <t>-</t>
  </si>
  <si>
    <t>za odprowadzanie ścieków</t>
  </si>
  <si>
    <t>przyjęcie ścieków na oczyszczalnię</t>
  </si>
  <si>
    <t>dotacja do ścieków</t>
  </si>
  <si>
    <t>3.</t>
  </si>
  <si>
    <t>Usługi przewozu osób</t>
  </si>
  <si>
    <t>transport szkolny</t>
  </si>
  <si>
    <t>usługi przewozu osób na rzecz osób prawnych</t>
  </si>
  <si>
    <t>4.</t>
  </si>
  <si>
    <t>Wywóz fekalii</t>
  </si>
  <si>
    <t>5.</t>
  </si>
  <si>
    <t>Usługi na drogach gminnych</t>
  </si>
  <si>
    <t>6.</t>
  </si>
  <si>
    <t>Utrzymanie zieleni i czystości w parku</t>
  </si>
  <si>
    <t>7.</t>
  </si>
  <si>
    <t>Sprzątanie nieczystości, utrzymanie porządku wokół przystanków autobusowych, wybieranie śmieci z koszy, zbieranie i usuwanie odpadów</t>
  </si>
  <si>
    <t>8.</t>
  </si>
  <si>
    <t>Wykonywanie badań i monitorig składowiska odpadów</t>
  </si>
  <si>
    <t>9.</t>
  </si>
  <si>
    <t>Pozostałe usługi na rzecz Gminy</t>
  </si>
  <si>
    <t>sprzątanie wyciętych drzew</t>
  </si>
  <si>
    <t>przygotowanie drzew na świetlicę w Skieblewie</t>
  </si>
  <si>
    <t>montaż szlabanu na żwirowni w Lipszczanach</t>
  </si>
  <si>
    <t>remont pomieszczenia na ul. Kościelnej</t>
  </si>
  <si>
    <t>wykonanie cokołu przy SP ZOZ</t>
  </si>
  <si>
    <t>wykonanie i montaż balustrad przy parkingu UM</t>
  </si>
  <si>
    <t>budowa nawierzchni podjazdu przy SP ZOZ</t>
  </si>
  <si>
    <t>przygotowanie materiałów na most w Żabickich</t>
  </si>
  <si>
    <t>10.</t>
  </si>
  <si>
    <t xml:space="preserve">Czynsz za wynajem pomieszczeń </t>
  </si>
  <si>
    <t>czynsz mieszkalny</t>
  </si>
  <si>
    <t>centralne ogrzewanie</t>
  </si>
  <si>
    <t>podgrzanie wody</t>
  </si>
  <si>
    <t>czynsz użytkowy</t>
  </si>
  <si>
    <t>11.</t>
  </si>
  <si>
    <t>Odsprzedaż energii elektrycznej</t>
  </si>
  <si>
    <t>12.</t>
  </si>
  <si>
    <t>Sprzedaż pozostałych usług dla osób fizycznych i instytucji tj.: budowa przyłączy i remonty linii wodociągowych, wykaszanie trawy, usuwanie przecieków, usługi wynajmu sprzętu, inne usługi,…</t>
  </si>
  <si>
    <t>13.</t>
  </si>
  <si>
    <t>Refundacja wynagrodzeń i składek ZUS pracowników robót publicznych</t>
  </si>
  <si>
    <t>14.</t>
  </si>
  <si>
    <t>15.</t>
  </si>
  <si>
    <t>Wynagrodzenie płatnika podatku dochodowego</t>
  </si>
  <si>
    <t>16.</t>
  </si>
  <si>
    <t>bieżące utrzymanie dróg</t>
  </si>
  <si>
    <t>zimowe utrzymanie dróg</t>
  </si>
  <si>
    <t>Usługi na drogach powiatowych</t>
  </si>
  <si>
    <t>zimowe utrzymanie chodników</t>
  </si>
  <si>
    <t xml:space="preserve">Informacja finansowa Zakładu Gospodarki Komunalnej w Lipsku za 2022 r. </t>
  </si>
  <si>
    <t>II.</t>
  </si>
  <si>
    <t>Inne zwiększenia przychodów</t>
  </si>
  <si>
    <t>1.</t>
  </si>
  <si>
    <t>Odpisy amortyzacyjne środków trwałych otrzymanych w zarząd</t>
  </si>
  <si>
    <t>III.</t>
  </si>
  <si>
    <t>Wydatki osobowe nie zaliczane do wynagrodzeń, tj. wydane ubrania i obuwie robocze, ekwiwalent za pranie</t>
  </si>
  <si>
    <t>Wynagrodzenia osobowe pracowników (wynagrodzenia brutto, nagrody jubileuszowe, odprawa rentowa)</t>
  </si>
  <si>
    <t>Dodatkowe wynagrodzenie roczne</t>
  </si>
  <si>
    <t>Składki na ubezpieczenie społeczne</t>
  </si>
  <si>
    <t>Składki na Fundusz Pracy</t>
  </si>
  <si>
    <t>Wynagrodzenia bezosobowe</t>
  </si>
  <si>
    <t>oleje napędowe, oleje, części,… do autobusów</t>
  </si>
  <si>
    <t>oleje napędowe, benzyna, oleje, części,… do ciągników, kamaza, koparek, forda, VW, piły, wykaszarki, dmuchawy,…, materiały hydrauliczne do wykonywania usług podłączenia do wodociągu</t>
  </si>
  <si>
    <t>węgiel do ogrzewania biura i budynku przy ul. Kościelnej 5, materiały do remontu i bieżącego utrzymania budynków, prenumerata Rzeczpospolitej, Gazety Podatkowej i biuletynów, materiały biurowe, środki czystości…</t>
  </si>
  <si>
    <t>Energia</t>
  </si>
  <si>
    <t>energia elektryczna/ hydrofornie w Lipsku, Krasnem, Skieblewie, przepompownia Rakowicze</t>
  </si>
  <si>
    <t>energia elektryczna / oczyszczalnia i przepompownie ul. Ogrodowa i ul. Słoneczna</t>
  </si>
  <si>
    <t>energia elektryczna/ pozostałe budynki</t>
  </si>
  <si>
    <t>Usługi remontowe</t>
  </si>
  <si>
    <t>Pozostałe usługi</t>
  </si>
  <si>
    <t>profilowanie dróg, przeglądy techniczne pojazdów, legalizacja tachografów, opłaty w Starostwie,informacja geologiczna, wybicie otworu pod kolektor sanitarny, cięcie drzewa na materiał, serwis maszyn, przeglądy gaśnic, klucze do tankowania</t>
  </si>
  <si>
    <t>wywóz nieczystości i odpadów przemysłowych, kontrola wodociągów, badanie urządzeń na hydroforni, czyszczenie kanalizacji, serwis oprogramowania PSION</t>
  </si>
  <si>
    <t>przeglądy budynków, prowizje bankowe, opłaty pocztowe, serwis oprogramowania, utrzymanie strony www, konserwacje kopiarki, certyfikat podpisu</t>
  </si>
  <si>
    <t>Usługi telefonii komórkowej, stacjonarnej i internetowe</t>
  </si>
  <si>
    <t>Usługi wykonywania analiz, ekspertyz, opinii</t>
  </si>
  <si>
    <t>badanie wody</t>
  </si>
  <si>
    <t>operat wodnoprawny</t>
  </si>
  <si>
    <t>badanie ścieków, osadu ściekowego i odpadu,…</t>
  </si>
  <si>
    <t>monitoring składowiska, zestawienie dobowych sum opadów atmosferycznych, badanie wód, gazów i pomiar składowiska</t>
  </si>
  <si>
    <t>badanie środowiska pracy</t>
  </si>
  <si>
    <t>Podróże służbowe krajowe</t>
  </si>
  <si>
    <t>Różne opłaty i składki</t>
  </si>
  <si>
    <t>opłaty stałe i zmienne za pobór wód, opłaty za zajęcie pasa drogowego i umieszczanie urządzeń w pasie drogowym</t>
  </si>
  <si>
    <t>opłaty za odprowadzanie ścieków</t>
  </si>
  <si>
    <t>ubezpieczenia środków transportu i mienia, emisja spalin</t>
  </si>
  <si>
    <t>Odpisy na Zakładowy Fundusz Świadczeń Socjalnych</t>
  </si>
  <si>
    <t>17.</t>
  </si>
  <si>
    <t>Podatek od nieruchomości</t>
  </si>
  <si>
    <t>18.</t>
  </si>
  <si>
    <t>Podatek od środków transportu</t>
  </si>
  <si>
    <t>19.</t>
  </si>
  <si>
    <t>Opłata za trwały zarząd</t>
  </si>
  <si>
    <t>20.</t>
  </si>
  <si>
    <t xml:space="preserve">Korekta VAT naliczonego </t>
  </si>
  <si>
    <t>21.</t>
  </si>
  <si>
    <t>Szkolenia pracowników, szkolenia bhp</t>
  </si>
  <si>
    <t>IV.</t>
  </si>
  <si>
    <t>Inne zwiększenia kosztów</t>
  </si>
  <si>
    <t>Amortyzacja środków trwałych oraz wartości niematerialnych i prawnych</t>
  </si>
  <si>
    <t>V.</t>
  </si>
  <si>
    <t>Wynik finansowy za rok 2022 - strata księgowa w wysokości</t>
  </si>
  <si>
    <t>naprawa przyłącza wodociągowego w Krasnem</t>
  </si>
  <si>
    <t>Odsetki od nieterminowych płatności należności za wodę i usługi</t>
  </si>
  <si>
    <t>W celu osiągnięcia powyższych przychodów zakład poniósł następujące koszty wg paragrafów:</t>
  </si>
  <si>
    <t>Zakup materiałów i wyposażenia</t>
  </si>
  <si>
    <t>Zmniejszenie stanu produktów / saldo Wn konta 490</t>
  </si>
  <si>
    <t>materiały do remontów i bieżącego utrzymania linii wodociągowych i hydroforni,…</t>
  </si>
  <si>
    <t>materiały i części do remontów i bieżącego utrzymania oczyszczalni i sieci kanalizacyjnej</t>
  </si>
  <si>
    <t>Usługi zdrowotne- badania lekarskie wstępne, kontrolne i okresowe</t>
  </si>
  <si>
    <t xml:space="preserve">    W 2022 roku w Zakładzie Gospodarki Komunalnej zatrudnionych było 18 osób w pełnym wymiarze czasu pracy na czas nieokreślony, z których 3 odeszło na emeryturę. Od października 2022 r. została zatrudniona jedna osoba na 1/2 etatu.  W 2022 r. zatrudnionych było też 5 osób bezrobotnych na czas określony na okres 6 miesiecy, oraz 2 osoby na okres 10 miesięcy na podstawie porozumienia z Powiatowym Urzędem Pracy. </t>
  </si>
  <si>
    <t>dotacja na kontynuację budowy garażu na pojazdy samochodowe i sprzęt mechaniczny</t>
  </si>
  <si>
    <t>VW Crafter z urządzeniem do czyszczenia kanalizacji</t>
  </si>
  <si>
    <t xml:space="preserve">Bus IVECO Daily 65c </t>
  </si>
  <si>
    <t>dotacja na ulepszenie środka trwałego</t>
  </si>
  <si>
    <t>wóz asenizacyjny POMOT CHOJNA T507/6</t>
  </si>
  <si>
    <t>W 2022 r. Zakład otrzymał również środki z Gminy Lipsk:</t>
  </si>
  <si>
    <t xml:space="preserve">pompy głębinowe szt.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</si>
</sst>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2" fillId="0" borderId="0" xfId="0" applyNumberFormat="1" applyFont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vertical="top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9"/>
  <sheetViews>
    <sheetView tabSelected="1" view="pageLayout" zoomScaleNormal="100" workbookViewId="0">
      <selection activeCell="D145" sqref="D145:J145"/>
    </sheetView>
  </sheetViews>
  <sheetFormatPr defaultRowHeight="15" x14ac:dyDescent="0.25"/>
  <cols>
    <col min="1" max="1" width="2.7109375" customWidth="1"/>
    <col min="2" max="2" width="4" customWidth="1"/>
    <col min="3" max="3" width="3.42578125" customWidth="1"/>
    <col min="4" max="4" width="2.5703125" customWidth="1"/>
    <col min="9" max="9" width="12" customWidth="1"/>
    <col min="10" max="10" width="11.7109375" customWidth="1"/>
    <col min="11" max="11" width="14.140625" customWidth="1"/>
  </cols>
  <sheetData>
    <row r="1" spans="1:11" ht="15" customHeight="1" x14ac:dyDescent="0.25">
      <c r="A1" s="4"/>
      <c r="B1" s="4"/>
      <c r="C1" s="5"/>
      <c r="D1" s="17" t="s">
        <v>56</v>
      </c>
      <c r="E1" s="17"/>
      <c r="F1" s="17"/>
      <c r="G1" s="17"/>
      <c r="H1" s="17"/>
      <c r="I1" s="17"/>
      <c r="J1" s="17"/>
      <c r="K1" s="4"/>
    </row>
    <row r="2" spans="1:11" ht="17.25" customHeight="1" x14ac:dyDescent="0.25">
      <c r="A2" s="4"/>
      <c r="B2" s="4"/>
      <c r="C2" s="5"/>
      <c r="D2" s="17"/>
      <c r="E2" s="17"/>
      <c r="F2" s="17"/>
      <c r="G2" s="17"/>
      <c r="H2" s="17"/>
      <c r="I2" s="17"/>
      <c r="J2" s="17"/>
      <c r="K2" s="4"/>
    </row>
    <row r="3" spans="1:11" ht="17.25" customHeight="1" x14ac:dyDescent="0.25">
      <c r="A3" s="4"/>
      <c r="B3" s="4"/>
      <c r="C3" s="5"/>
      <c r="D3" s="17"/>
      <c r="E3" s="17"/>
      <c r="F3" s="17"/>
      <c r="G3" s="17"/>
      <c r="H3" s="17"/>
      <c r="I3" s="17"/>
      <c r="J3" s="17"/>
      <c r="K3" s="4"/>
    </row>
    <row r="4" spans="1:11" ht="17.25" customHeight="1" x14ac:dyDescent="0.25">
      <c r="A4" s="4"/>
      <c r="B4" s="30" t="s">
        <v>116</v>
      </c>
      <c r="C4" s="30"/>
      <c r="D4" s="30"/>
      <c r="E4" s="30"/>
      <c r="F4" s="30"/>
      <c r="G4" s="30"/>
      <c r="H4" s="30"/>
      <c r="I4" s="30"/>
      <c r="J4" s="30"/>
      <c r="K4" s="30"/>
    </row>
    <row r="5" spans="1:11" ht="17.25" customHeight="1" x14ac:dyDescent="0.25">
      <c r="A5" s="4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7.25" customHeight="1" x14ac:dyDescent="0.25">
      <c r="A6" s="4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7.25" customHeight="1" x14ac:dyDescent="0.25">
      <c r="A7" s="4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1.25" customHeight="1" x14ac:dyDescent="0.25">
      <c r="A8" s="4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.75" x14ac:dyDescent="0.25">
      <c r="B9" s="3" t="s">
        <v>0</v>
      </c>
      <c r="C9" s="15" t="s">
        <v>1</v>
      </c>
      <c r="D9" s="15"/>
      <c r="E9" s="15"/>
      <c r="F9" s="15"/>
      <c r="G9" s="15"/>
      <c r="H9" s="15"/>
      <c r="I9" s="15"/>
      <c r="J9" s="15"/>
      <c r="K9" s="8">
        <f>K11+K12+K17+K21+K22+K26+K29+K30+K32+K33+K44+K50+K51+K54+K55+K56</f>
        <v>2325955.6900000004</v>
      </c>
    </row>
    <row r="10" spans="1:11" x14ac:dyDescent="0.25">
      <c r="C10" s="9" t="s">
        <v>2</v>
      </c>
      <c r="D10" s="9"/>
      <c r="E10" s="9"/>
      <c r="F10" s="9"/>
      <c r="G10" s="9"/>
      <c r="H10" s="9"/>
      <c r="I10" s="9"/>
      <c r="J10" s="9"/>
    </row>
    <row r="11" spans="1:11" x14ac:dyDescent="0.25">
      <c r="C11" s="2" t="s">
        <v>3</v>
      </c>
      <c r="D11" s="9" t="s">
        <v>4</v>
      </c>
      <c r="E11" s="9"/>
      <c r="F11" s="9"/>
      <c r="G11" s="9"/>
      <c r="H11" s="9"/>
      <c r="I11" s="9"/>
      <c r="J11" s="9"/>
      <c r="K11" s="1">
        <v>449285.04</v>
      </c>
    </row>
    <row r="12" spans="1:11" x14ac:dyDescent="0.25">
      <c r="C12" s="2" t="s">
        <v>5</v>
      </c>
      <c r="D12" s="12" t="s">
        <v>7</v>
      </c>
      <c r="E12" s="12"/>
      <c r="F12" s="12"/>
      <c r="G12" s="12"/>
      <c r="H12" s="12"/>
      <c r="I12" s="12"/>
      <c r="J12" s="12"/>
      <c r="K12" s="1">
        <f>SUM(J14:J16)</f>
        <v>438669.88</v>
      </c>
    </row>
    <row r="13" spans="1:11" x14ac:dyDescent="0.25">
      <c r="C13" s="2"/>
      <c r="D13" s="13" t="s">
        <v>6</v>
      </c>
      <c r="E13" s="13"/>
    </row>
    <row r="14" spans="1:11" x14ac:dyDescent="0.25">
      <c r="C14" s="2"/>
      <c r="D14" t="s">
        <v>8</v>
      </c>
      <c r="E14" s="12" t="s">
        <v>9</v>
      </c>
      <c r="F14" s="12"/>
      <c r="G14" s="12"/>
      <c r="H14" s="12"/>
      <c r="I14" s="12"/>
      <c r="J14" s="1">
        <v>227829.88</v>
      </c>
    </row>
    <row r="15" spans="1:11" x14ac:dyDescent="0.25">
      <c r="C15" s="2"/>
      <c r="D15" t="s">
        <v>8</v>
      </c>
      <c r="E15" s="12" t="s">
        <v>10</v>
      </c>
      <c r="F15" s="12"/>
      <c r="G15" s="12"/>
      <c r="H15" s="12"/>
      <c r="I15" s="12"/>
      <c r="J15" s="1">
        <v>41540</v>
      </c>
    </row>
    <row r="16" spans="1:11" x14ac:dyDescent="0.25">
      <c r="C16" s="2"/>
      <c r="D16" t="s">
        <v>8</v>
      </c>
      <c r="E16" s="12" t="s">
        <v>11</v>
      </c>
      <c r="F16" s="12"/>
      <c r="G16" s="12"/>
      <c r="H16" s="12"/>
      <c r="I16" s="12"/>
      <c r="J16" s="1">
        <v>169300</v>
      </c>
    </row>
    <row r="17" spans="3:11" x14ac:dyDescent="0.25">
      <c r="C17" s="2" t="s">
        <v>12</v>
      </c>
      <c r="D17" s="12" t="s">
        <v>13</v>
      </c>
      <c r="E17" s="12"/>
      <c r="F17" s="12"/>
      <c r="G17" s="12"/>
      <c r="H17" s="12"/>
      <c r="I17" s="12"/>
      <c r="J17" s="12"/>
      <c r="K17" s="1">
        <f>SUM(J19:J20)</f>
        <v>372010.5</v>
      </c>
    </row>
    <row r="18" spans="3:11" x14ac:dyDescent="0.25">
      <c r="C18" s="2"/>
      <c r="D18" s="13" t="s">
        <v>6</v>
      </c>
      <c r="E18" s="13"/>
    </row>
    <row r="19" spans="3:11" x14ac:dyDescent="0.25">
      <c r="C19" s="2"/>
      <c r="D19" t="s">
        <v>8</v>
      </c>
      <c r="E19" s="12" t="s">
        <v>14</v>
      </c>
      <c r="F19" s="12"/>
      <c r="G19" s="12"/>
      <c r="H19" s="12"/>
      <c r="I19" s="12"/>
      <c r="J19" s="1">
        <v>350937</v>
      </c>
    </row>
    <row r="20" spans="3:11" x14ac:dyDescent="0.25">
      <c r="C20" s="2"/>
      <c r="D20" t="s">
        <v>8</v>
      </c>
      <c r="E20" s="12" t="s">
        <v>15</v>
      </c>
      <c r="F20" s="12"/>
      <c r="G20" s="12"/>
      <c r="H20" s="12"/>
      <c r="I20" s="12"/>
      <c r="J20" s="1">
        <v>21073.5</v>
      </c>
    </row>
    <row r="21" spans="3:11" x14ac:dyDescent="0.25">
      <c r="C21" s="2" t="s">
        <v>16</v>
      </c>
      <c r="D21" s="12" t="s">
        <v>17</v>
      </c>
      <c r="E21" s="12"/>
      <c r="F21" s="12"/>
      <c r="G21" s="12"/>
      <c r="H21" s="12"/>
      <c r="I21" s="12"/>
      <c r="J21" s="12"/>
      <c r="K21" s="1">
        <v>40529</v>
      </c>
    </row>
    <row r="22" spans="3:11" x14ac:dyDescent="0.25">
      <c r="C22" s="2" t="s">
        <v>18</v>
      </c>
      <c r="D22" s="12" t="s">
        <v>19</v>
      </c>
      <c r="E22" s="12"/>
      <c r="F22" s="12"/>
      <c r="G22" s="12"/>
      <c r="H22" s="12"/>
      <c r="I22" s="12"/>
      <c r="J22" s="12"/>
      <c r="K22" s="1">
        <f>SUM(J24:J25)</f>
        <v>648828.49</v>
      </c>
    </row>
    <row r="23" spans="3:11" x14ac:dyDescent="0.25">
      <c r="C23" s="2"/>
      <c r="D23" s="13" t="s">
        <v>6</v>
      </c>
      <c r="E23" s="13"/>
      <c r="F23" s="2"/>
      <c r="G23" s="2"/>
      <c r="H23" s="2"/>
      <c r="I23" s="2"/>
      <c r="J23" s="2"/>
      <c r="K23" s="1"/>
    </row>
    <row r="24" spans="3:11" x14ac:dyDescent="0.25">
      <c r="C24" s="2"/>
      <c r="D24" s="2" t="s">
        <v>8</v>
      </c>
      <c r="E24" s="12" t="s">
        <v>52</v>
      </c>
      <c r="F24" s="12"/>
      <c r="G24" s="12"/>
      <c r="H24" s="12"/>
      <c r="I24" s="12"/>
      <c r="J24" s="6">
        <v>521903.09</v>
      </c>
      <c r="K24" s="1"/>
    </row>
    <row r="25" spans="3:11" x14ac:dyDescent="0.25">
      <c r="C25" s="2"/>
      <c r="D25" s="2" t="s">
        <v>8</v>
      </c>
      <c r="E25" s="12" t="s">
        <v>53</v>
      </c>
      <c r="F25" s="12"/>
      <c r="G25" s="12"/>
      <c r="H25" s="12"/>
      <c r="I25" s="12"/>
      <c r="J25" s="6">
        <v>126925.4</v>
      </c>
      <c r="K25" s="1"/>
    </row>
    <row r="26" spans="3:11" x14ac:dyDescent="0.25">
      <c r="C26" s="2" t="s">
        <v>20</v>
      </c>
      <c r="D26" s="12" t="s">
        <v>54</v>
      </c>
      <c r="E26" s="12"/>
      <c r="F26" s="12"/>
      <c r="G26" s="12"/>
      <c r="H26" s="12"/>
      <c r="I26" s="12"/>
      <c r="J26" s="12"/>
      <c r="K26" s="1">
        <f>J28</f>
        <v>18180</v>
      </c>
    </row>
    <row r="27" spans="3:11" x14ac:dyDescent="0.25">
      <c r="C27" s="2"/>
      <c r="D27" s="13" t="s">
        <v>6</v>
      </c>
      <c r="E27" s="13"/>
      <c r="F27" s="2"/>
      <c r="G27" s="2"/>
      <c r="H27" s="2"/>
      <c r="I27" s="2"/>
      <c r="J27" s="2"/>
      <c r="K27" s="1"/>
    </row>
    <row r="28" spans="3:11" x14ac:dyDescent="0.25">
      <c r="C28" s="2"/>
      <c r="D28" s="2" t="s">
        <v>8</v>
      </c>
      <c r="E28" s="12" t="s">
        <v>55</v>
      </c>
      <c r="F28" s="12"/>
      <c r="G28" s="12"/>
      <c r="H28" s="12"/>
      <c r="I28" s="12"/>
      <c r="J28" s="6">
        <v>18180</v>
      </c>
      <c r="K28" s="1"/>
    </row>
    <row r="29" spans="3:11" x14ac:dyDescent="0.25">
      <c r="C29" s="2" t="s">
        <v>22</v>
      </c>
      <c r="D29" s="12" t="s">
        <v>21</v>
      </c>
      <c r="E29" s="12"/>
      <c r="F29" s="12"/>
      <c r="G29" s="12"/>
      <c r="H29" s="12"/>
      <c r="I29" s="12"/>
      <c r="J29" s="12"/>
      <c r="K29" s="1">
        <v>48889.53</v>
      </c>
    </row>
    <row r="30" spans="3:11" x14ac:dyDescent="0.25">
      <c r="C30" s="2" t="s">
        <v>24</v>
      </c>
      <c r="D30" s="14" t="s">
        <v>23</v>
      </c>
      <c r="E30" s="14"/>
      <c r="F30" s="14"/>
      <c r="G30" s="14"/>
      <c r="H30" s="14"/>
      <c r="I30" s="14"/>
      <c r="J30" s="14"/>
      <c r="K30" s="1">
        <v>55507.8</v>
      </c>
    </row>
    <row r="31" spans="3:11" x14ac:dyDescent="0.25">
      <c r="C31" s="2"/>
      <c r="D31" s="14"/>
      <c r="E31" s="14"/>
      <c r="F31" s="14"/>
      <c r="G31" s="14"/>
      <c r="H31" s="14"/>
      <c r="I31" s="14"/>
      <c r="J31" s="14"/>
    </row>
    <row r="32" spans="3:11" x14ac:dyDescent="0.25">
      <c r="C32" s="2" t="s">
        <v>26</v>
      </c>
      <c r="D32" s="12" t="s">
        <v>25</v>
      </c>
      <c r="E32" s="12"/>
      <c r="F32" s="12"/>
      <c r="G32" s="12"/>
      <c r="H32" s="12"/>
      <c r="I32" s="12"/>
      <c r="J32" s="12"/>
      <c r="K32" s="1">
        <v>5564.99</v>
      </c>
    </row>
    <row r="33" spans="3:11" x14ac:dyDescent="0.25">
      <c r="C33" s="2" t="s">
        <v>36</v>
      </c>
      <c r="D33" s="12" t="s">
        <v>27</v>
      </c>
      <c r="E33" s="12"/>
      <c r="F33" s="12"/>
      <c r="G33" s="12"/>
      <c r="H33" s="12"/>
      <c r="I33" s="12"/>
      <c r="J33" s="12"/>
      <c r="K33" s="1">
        <f>SUM(J35:J43)</f>
        <v>59418.19</v>
      </c>
    </row>
    <row r="34" spans="3:11" x14ac:dyDescent="0.25">
      <c r="C34" s="2"/>
      <c r="D34" s="13" t="s">
        <v>6</v>
      </c>
      <c r="E34" s="13"/>
    </row>
    <row r="35" spans="3:11" x14ac:dyDescent="0.25">
      <c r="C35" s="2"/>
      <c r="D35" t="s">
        <v>8</v>
      </c>
      <c r="E35" s="12" t="s">
        <v>28</v>
      </c>
      <c r="F35" s="12"/>
      <c r="G35" s="12"/>
      <c r="H35" s="12"/>
      <c r="I35" s="12"/>
      <c r="J35" s="1">
        <v>3110.5</v>
      </c>
    </row>
    <row r="36" spans="3:11" x14ac:dyDescent="0.25">
      <c r="C36" s="2"/>
      <c r="D36" t="s">
        <v>8</v>
      </c>
      <c r="E36" s="12" t="s">
        <v>29</v>
      </c>
      <c r="F36" s="12"/>
      <c r="G36" s="12"/>
      <c r="H36" s="12"/>
      <c r="I36" s="12"/>
      <c r="J36" s="1">
        <f>4104.15+4059</f>
        <v>8163.15</v>
      </c>
    </row>
    <row r="37" spans="3:11" x14ac:dyDescent="0.25">
      <c r="C37" s="2"/>
      <c r="D37" t="s">
        <v>8</v>
      </c>
      <c r="E37" s="12" t="s">
        <v>30</v>
      </c>
      <c r="F37" s="12"/>
      <c r="G37" s="12"/>
      <c r="H37" s="12"/>
      <c r="I37" s="12"/>
      <c r="J37" s="1">
        <v>462</v>
      </c>
    </row>
    <row r="38" spans="3:11" x14ac:dyDescent="0.25">
      <c r="C38" s="2"/>
      <c r="D38" t="s">
        <v>8</v>
      </c>
      <c r="E38" s="12" t="s">
        <v>35</v>
      </c>
      <c r="F38" s="12"/>
      <c r="G38" s="12"/>
      <c r="H38" s="12"/>
      <c r="I38" s="12"/>
      <c r="J38" s="1">
        <v>14701.87</v>
      </c>
    </row>
    <row r="39" spans="3:11" x14ac:dyDescent="0.25">
      <c r="C39" s="2"/>
      <c r="D39" t="s">
        <v>8</v>
      </c>
      <c r="E39" s="12" t="s">
        <v>31</v>
      </c>
      <c r="F39" s="12"/>
      <c r="G39" s="12"/>
      <c r="H39" s="12"/>
      <c r="I39" s="12"/>
      <c r="J39" s="1">
        <v>9462.14</v>
      </c>
    </row>
    <row r="40" spans="3:11" x14ac:dyDescent="0.25">
      <c r="C40" s="2"/>
      <c r="D40" t="s">
        <v>8</v>
      </c>
      <c r="E40" s="12" t="s">
        <v>32</v>
      </c>
      <c r="F40" s="12"/>
      <c r="G40" s="12"/>
      <c r="H40" s="12"/>
      <c r="I40" s="12"/>
      <c r="J40" s="1">
        <v>673.82</v>
      </c>
    </row>
    <row r="41" spans="3:11" x14ac:dyDescent="0.25">
      <c r="C41" s="2"/>
      <c r="D41" t="s">
        <v>8</v>
      </c>
      <c r="E41" s="12" t="s">
        <v>33</v>
      </c>
      <c r="F41" s="12"/>
      <c r="G41" s="12"/>
      <c r="H41" s="12"/>
      <c r="I41" s="12"/>
      <c r="J41" s="1">
        <v>934.84</v>
      </c>
    </row>
    <row r="42" spans="3:11" x14ac:dyDescent="0.25">
      <c r="C42" s="2"/>
      <c r="D42" t="s">
        <v>8</v>
      </c>
      <c r="E42" s="12" t="s">
        <v>34</v>
      </c>
      <c r="F42" s="12"/>
      <c r="G42" s="12"/>
      <c r="H42" s="12"/>
      <c r="I42" s="12"/>
      <c r="J42" s="1">
        <v>21354.09</v>
      </c>
    </row>
    <row r="43" spans="3:11" x14ac:dyDescent="0.25">
      <c r="C43" s="2"/>
      <c r="D43" t="s">
        <v>8</v>
      </c>
      <c r="E43" s="12" t="s">
        <v>108</v>
      </c>
      <c r="F43" s="12"/>
      <c r="G43" s="12"/>
      <c r="H43" s="12"/>
      <c r="I43" s="12"/>
      <c r="J43" s="1">
        <v>555.78</v>
      </c>
    </row>
    <row r="44" spans="3:11" x14ac:dyDescent="0.25">
      <c r="C44" s="2" t="s">
        <v>42</v>
      </c>
      <c r="D44" s="12" t="s">
        <v>37</v>
      </c>
      <c r="E44" s="12"/>
      <c r="F44" s="12"/>
      <c r="G44" s="12"/>
      <c r="H44" s="12"/>
      <c r="I44" s="12"/>
      <c r="J44" s="12"/>
      <c r="K44" s="1">
        <f>SUM(J46:J49)</f>
        <v>24533.64</v>
      </c>
    </row>
    <row r="45" spans="3:11" x14ac:dyDescent="0.25">
      <c r="C45" s="2"/>
      <c r="D45" s="13" t="s">
        <v>6</v>
      </c>
      <c r="E45" s="13"/>
    </row>
    <row r="46" spans="3:11" x14ac:dyDescent="0.25">
      <c r="C46" s="2"/>
      <c r="D46" t="s">
        <v>8</v>
      </c>
      <c r="E46" s="12" t="s">
        <v>38</v>
      </c>
      <c r="F46" s="12"/>
      <c r="G46" s="12"/>
      <c r="H46" s="12"/>
      <c r="I46" s="12"/>
      <c r="J46" s="1">
        <v>2276.64</v>
      </c>
    </row>
    <row r="47" spans="3:11" x14ac:dyDescent="0.25">
      <c r="C47" s="2"/>
      <c r="D47" t="s">
        <v>8</v>
      </c>
      <c r="E47" s="12" t="s">
        <v>39</v>
      </c>
      <c r="F47" s="12"/>
      <c r="G47" s="12"/>
      <c r="H47" s="12"/>
      <c r="I47" s="12"/>
      <c r="J47" s="1">
        <v>6426</v>
      </c>
    </row>
    <row r="48" spans="3:11" x14ac:dyDescent="0.25">
      <c r="C48" s="2"/>
      <c r="D48" t="s">
        <v>8</v>
      </c>
      <c r="E48" s="12" t="s">
        <v>40</v>
      </c>
      <c r="F48" s="12"/>
      <c r="G48" s="12"/>
      <c r="H48" s="12"/>
      <c r="I48" s="12"/>
      <c r="J48" s="1">
        <v>567</v>
      </c>
    </row>
    <row r="49" spans="2:11" x14ac:dyDescent="0.25">
      <c r="C49" s="2"/>
      <c r="D49" t="s">
        <v>8</v>
      </c>
      <c r="E49" s="12" t="s">
        <v>41</v>
      </c>
      <c r="F49" s="12"/>
      <c r="G49" s="12"/>
      <c r="H49" s="12"/>
      <c r="I49" s="12"/>
      <c r="J49" s="1">
        <v>15264</v>
      </c>
    </row>
    <row r="50" spans="2:11" x14ac:dyDescent="0.25">
      <c r="C50" s="2" t="s">
        <v>44</v>
      </c>
      <c r="D50" s="12" t="s">
        <v>43</v>
      </c>
      <c r="E50" s="12"/>
      <c r="F50" s="12"/>
      <c r="G50" s="12"/>
      <c r="H50" s="12"/>
      <c r="I50" s="12"/>
      <c r="J50" s="12"/>
      <c r="K50" s="1">
        <v>1342.22</v>
      </c>
    </row>
    <row r="51" spans="2:11" x14ac:dyDescent="0.25">
      <c r="C51" s="2" t="s">
        <v>46</v>
      </c>
      <c r="D51" s="11" t="s">
        <v>45</v>
      </c>
      <c r="E51" s="11"/>
      <c r="F51" s="11"/>
      <c r="G51" s="11"/>
      <c r="H51" s="11"/>
      <c r="I51" s="11"/>
      <c r="J51" s="11"/>
      <c r="K51" s="1">
        <v>23019.96</v>
      </c>
    </row>
    <row r="52" spans="2:11" x14ac:dyDescent="0.25">
      <c r="C52" s="2"/>
      <c r="D52" s="11"/>
      <c r="E52" s="11"/>
      <c r="F52" s="11"/>
      <c r="G52" s="11"/>
      <c r="H52" s="11"/>
      <c r="I52" s="11"/>
      <c r="J52" s="11"/>
    </row>
    <row r="53" spans="2:11" x14ac:dyDescent="0.25">
      <c r="C53" s="2"/>
      <c r="D53" s="11"/>
      <c r="E53" s="11"/>
      <c r="F53" s="11"/>
      <c r="G53" s="11"/>
      <c r="H53" s="11"/>
      <c r="I53" s="11"/>
      <c r="J53" s="11"/>
      <c r="K53" s="1"/>
    </row>
    <row r="54" spans="2:11" x14ac:dyDescent="0.25">
      <c r="C54" s="2" t="s">
        <v>48</v>
      </c>
      <c r="D54" s="12" t="s">
        <v>47</v>
      </c>
      <c r="E54" s="12"/>
      <c r="F54" s="12"/>
      <c r="G54" s="12"/>
      <c r="H54" s="12"/>
      <c r="I54" s="12"/>
      <c r="J54" s="12"/>
      <c r="K54" s="1">
        <v>138376.35</v>
      </c>
    </row>
    <row r="55" spans="2:11" x14ac:dyDescent="0.25">
      <c r="C55" s="2" t="s">
        <v>49</v>
      </c>
      <c r="D55" s="12" t="s">
        <v>109</v>
      </c>
      <c r="E55" s="12"/>
      <c r="F55" s="12"/>
      <c r="G55" s="12"/>
      <c r="H55" s="12"/>
      <c r="I55" s="12"/>
      <c r="J55" s="12"/>
      <c r="K55" s="1">
        <v>1591.1</v>
      </c>
    </row>
    <row r="56" spans="2:11" x14ac:dyDescent="0.25">
      <c r="C56" t="s">
        <v>51</v>
      </c>
      <c r="D56" s="9" t="s">
        <v>50</v>
      </c>
      <c r="E56" s="9"/>
      <c r="F56" s="9"/>
      <c r="G56" s="9"/>
      <c r="H56" s="9"/>
      <c r="I56" s="9"/>
      <c r="J56" s="9"/>
      <c r="K56" s="1">
        <v>209</v>
      </c>
    </row>
    <row r="58" spans="2:11" x14ac:dyDescent="0.25">
      <c r="B58" s="3" t="s">
        <v>57</v>
      </c>
      <c r="C58" s="10" t="s">
        <v>58</v>
      </c>
      <c r="D58" s="10"/>
      <c r="E58" s="10"/>
      <c r="F58" s="10"/>
      <c r="G58" s="10"/>
      <c r="H58" s="10"/>
      <c r="I58" s="10"/>
      <c r="J58" s="10"/>
      <c r="K58" s="8">
        <f>K60</f>
        <v>190336.74</v>
      </c>
    </row>
    <row r="59" spans="2:11" x14ac:dyDescent="0.25">
      <c r="C59" s="13" t="s">
        <v>6</v>
      </c>
      <c r="D59" s="13"/>
      <c r="E59" s="13"/>
    </row>
    <row r="60" spans="2:11" x14ac:dyDescent="0.25">
      <c r="C60" t="s">
        <v>59</v>
      </c>
      <c r="D60" s="12" t="s">
        <v>60</v>
      </c>
      <c r="E60" s="12"/>
      <c r="F60" s="12"/>
      <c r="G60" s="12"/>
      <c r="H60" s="12"/>
      <c r="I60" s="12"/>
      <c r="J60" s="12"/>
      <c r="K60" s="1">
        <v>190336.74</v>
      </c>
    </row>
    <row r="62" spans="2:11" x14ac:dyDescent="0.25">
      <c r="B62" s="3" t="s">
        <v>61</v>
      </c>
      <c r="C62" s="16" t="s">
        <v>110</v>
      </c>
      <c r="D62" s="16"/>
      <c r="E62" s="16"/>
      <c r="F62" s="16"/>
      <c r="G62" s="16"/>
      <c r="H62" s="16"/>
      <c r="I62" s="16"/>
      <c r="J62" s="16"/>
      <c r="K62" s="8">
        <f>K64+K66+K68+K69+K70+K71+K72+K88+K95+K96+K97+K110+K111+K120+K121+K127+K128+K129+K130+K131+K132</f>
        <v>2341998.7399999998</v>
      </c>
    </row>
    <row r="63" spans="2:11" x14ac:dyDescent="0.25">
      <c r="C63" s="16"/>
      <c r="D63" s="16"/>
      <c r="E63" s="16"/>
      <c r="F63" s="16"/>
      <c r="G63" s="16"/>
      <c r="H63" s="16"/>
      <c r="I63" s="16"/>
      <c r="J63" s="16"/>
    </row>
    <row r="64" spans="2:11" x14ac:dyDescent="0.25">
      <c r="C64" t="s">
        <v>59</v>
      </c>
      <c r="D64" s="14" t="s">
        <v>62</v>
      </c>
      <c r="E64" s="14"/>
      <c r="F64" s="14"/>
      <c r="G64" s="14"/>
      <c r="H64" s="14"/>
      <c r="I64" s="14"/>
      <c r="J64" s="14"/>
      <c r="K64" s="1">
        <f>1301.39+4235.35</f>
        <v>5536.7400000000007</v>
      </c>
    </row>
    <row r="65" spans="3:11" x14ac:dyDescent="0.25">
      <c r="D65" s="14"/>
      <c r="E65" s="14"/>
      <c r="F65" s="14"/>
      <c r="G65" s="14"/>
      <c r="H65" s="14"/>
      <c r="I65" s="14"/>
      <c r="J65" s="14"/>
    </row>
    <row r="66" spans="3:11" x14ac:dyDescent="0.25">
      <c r="C66" t="s">
        <v>5</v>
      </c>
      <c r="D66" s="14" t="s">
        <v>63</v>
      </c>
      <c r="E66" s="14"/>
      <c r="F66" s="14"/>
      <c r="G66" s="14"/>
      <c r="H66" s="14"/>
      <c r="I66" s="14"/>
      <c r="J66" s="14"/>
      <c r="K66" s="1">
        <f>243263.12+929865.24</f>
        <v>1173128.3599999999</v>
      </c>
    </row>
    <row r="67" spans="3:11" x14ac:dyDescent="0.25">
      <c r="D67" s="14"/>
      <c r="E67" s="14"/>
      <c r="F67" s="14"/>
      <c r="G67" s="14"/>
      <c r="H67" s="14"/>
      <c r="I67" s="14"/>
      <c r="J67" s="14"/>
    </row>
    <row r="68" spans="3:11" x14ac:dyDescent="0.25">
      <c r="C68" t="s">
        <v>12</v>
      </c>
      <c r="D68" s="12" t="s">
        <v>64</v>
      </c>
      <c r="E68" s="12"/>
      <c r="F68" s="12"/>
      <c r="G68" s="12"/>
      <c r="H68" s="12"/>
      <c r="I68" s="12"/>
      <c r="J68" s="12"/>
      <c r="K68" s="1">
        <f>17142.32+66055.3</f>
        <v>83197.62</v>
      </c>
    </row>
    <row r="69" spans="3:11" x14ac:dyDescent="0.25">
      <c r="C69" t="s">
        <v>16</v>
      </c>
      <c r="D69" s="12" t="s">
        <v>65</v>
      </c>
      <c r="E69" s="12"/>
      <c r="F69" s="12"/>
      <c r="G69" s="12"/>
      <c r="H69" s="12"/>
      <c r="I69" s="12"/>
      <c r="J69" s="12"/>
      <c r="K69" s="1">
        <f>1063.8+39390.92+162502.27</f>
        <v>202956.99</v>
      </c>
    </row>
    <row r="70" spans="3:11" x14ac:dyDescent="0.25">
      <c r="C70" t="s">
        <v>18</v>
      </c>
      <c r="D70" s="12" t="s">
        <v>66</v>
      </c>
      <c r="E70" s="12"/>
      <c r="F70" s="12"/>
      <c r="G70" s="12"/>
      <c r="H70" s="12"/>
      <c r="I70" s="12"/>
      <c r="J70" s="12"/>
      <c r="K70" s="1">
        <f>1346.42+14174.12</f>
        <v>15520.54</v>
      </c>
    </row>
    <row r="71" spans="3:11" x14ac:dyDescent="0.25">
      <c r="C71" t="s">
        <v>20</v>
      </c>
      <c r="D71" s="12" t="s">
        <v>67</v>
      </c>
      <c r="E71" s="12"/>
      <c r="F71" s="12"/>
      <c r="G71" s="12"/>
      <c r="H71" s="12"/>
      <c r="I71" s="12"/>
      <c r="J71" s="12"/>
      <c r="K71" s="1">
        <f>6000+10080</f>
        <v>16080</v>
      </c>
    </row>
    <row r="72" spans="3:11" x14ac:dyDescent="0.25">
      <c r="C72" t="s">
        <v>22</v>
      </c>
      <c r="D72" s="12" t="s">
        <v>111</v>
      </c>
      <c r="E72" s="12"/>
      <c r="F72" s="12"/>
      <c r="G72" s="12"/>
      <c r="H72" s="12"/>
      <c r="I72" s="12"/>
      <c r="J72" s="12"/>
      <c r="K72" s="1">
        <f>SUM(J74:J87)</f>
        <v>381237.88000000006</v>
      </c>
    </row>
    <row r="73" spans="3:11" x14ac:dyDescent="0.25">
      <c r="D73" s="13" t="s">
        <v>6</v>
      </c>
      <c r="E73" s="13"/>
    </row>
    <row r="74" spans="3:11" x14ac:dyDescent="0.25">
      <c r="D74" s="18" t="s">
        <v>8</v>
      </c>
      <c r="E74" s="12" t="s">
        <v>68</v>
      </c>
      <c r="F74" s="12"/>
      <c r="G74" s="12"/>
      <c r="H74" s="12"/>
      <c r="I74" s="12"/>
      <c r="J74" s="1">
        <v>136174.82</v>
      </c>
    </row>
    <row r="75" spans="3:11" ht="15" customHeight="1" x14ac:dyDescent="0.25">
      <c r="D75" s="19" t="s">
        <v>8</v>
      </c>
      <c r="E75" s="11" t="s">
        <v>69</v>
      </c>
      <c r="F75" s="11"/>
      <c r="G75" s="11"/>
      <c r="H75" s="11"/>
      <c r="I75" s="11"/>
      <c r="J75" s="26">
        <v>209937.18</v>
      </c>
    </row>
    <row r="76" spans="3:11" x14ac:dyDescent="0.25">
      <c r="D76" s="19"/>
      <c r="E76" s="11"/>
      <c r="F76" s="11"/>
      <c r="G76" s="11"/>
      <c r="H76" s="11"/>
      <c r="I76" s="11"/>
      <c r="J76" s="26"/>
    </row>
    <row r="77" spans="3:11" x14ac:dyDescent="0.25">
      <c r="D77" s="19"/>
      <c r="E77" s="11"/>
      <c r="F77" s="11"/>
      <c r="G77" s="11"/>
      <c r="H77" s="11"/>
      <c r="I77" s="11"/>
      <c r="J77" s="26"/>
    </row>
    <row r="78" spans="3:11" x14ac:dyDescent="0.25">
      <c r="D78" s="19"/>
      <c r="E78" s="11"/>
      <c r="F78" s="11"/>
      <c r="G78" s="11"/>
      <c r="H78" s="11"/>
      <c r="I78" s="11"/>
      <c r="J78" s="26"/>
    </row>
    <row r="79" spans="3:11" x14ac:dyDescent="0.25">
      <c r="D79" s="19" t="s">
        <v>8</v>
      </c>
      <c r="E79" s="14" t="s">
        <v>113</v>
      </c>
      <c r="F79" s="14"/>
      <c r="G79" s="14"/>
      <c r="H79" s="14"/>
      <c r="I79" s="14"/>
      <c r="J79" s="26">
        <v>10138.34</v>
      </c>
    </row>
    <row r="80" spans="3:11" x14ac:dyDescent="0.25">
      <c r="D80" s="19"/>
      <c r="E80" s="14"/>
      <c r="F80" s="14"/>
      <c r="G80" s="14"/>
      <c r="H80" s="14"/>
      <c r="I80" s="14"/>
      <c r="J80" s="26"/>
    </row>
    <row r="81" spans="3:11" x14ac:dyDescent="0.25">
      <c r="D81" s="19" t="s">
        <v>8</v>
      </c>
      <c r="E81" s="11" t="s">
        <v>114</v>
      </c>
      <c r="F81" s="11"/>
      <c r="G81" s="11"/>
      <c r="H81" s="11"/>
      <c r="I81" s="11"/>
      <c r="J81" s="26">
        <v>6207.95</v>
      </c>
    </row>
    <row r="82" spans="3:11" x14ac:dyDescent="0.25">
      <c r="D82" s="19"/>
      <c r="E82" s="11"/>
      <c r="F82" s="11"/>
      <c r="G82" s="11"/>
      <c r="H82" s="11"/>
      <c r="I82" s="11"/>
      <c r="J82" s="26"/>
    </row>
    <row r="83" spans="3:11" ht="15" customHeight="1" x14ac:dyDescent="0.25">
      <c r="D83" s="19" t="s">
        <v>8</v>
      </c>
      <c r="E83" s="14" t="s">
        <v>70</v>
      </c>
      <c r="F83" s="14"/>
      <c r="G83" s="14"/>
      <c r="H83" s="14"/>
      <c r="I83" s="14"/>
      <c r="J83" s="26">
        <v>18779.59</v>
      </c>
    </row>
    <row r="84" spans="3:11" x14ac:dyDescent="0.25">
      <c r="D84" s="19"/>
      <c r="E84" s="14"/>
      <c r="F84" s="14"/>
      <c r="G84" s="14"/>
      <c r="H84" s="14"/>
      <c r="I84" s="14"/>
      <c r="J84" s="26"/>
    </row>
    <row r="85" spans="3:11" x14ac:dyDescent="0.25">
      <c r="D85" s="19"/>
      <c r="E85" s="14"/>
      <c r="F85" s="14"/>
      <c r="G85" s="14"/>
      <c r="H85" s="14"/>
      <c r="I85" s="14"/>
      <c r="J85" s="26"/>
    </row>
    <row r="86" spans="3:11" x14ac:dyDescent="0.25">
      <c r="D86" s="19"/>
      <c r="E86" s="14"/>
      <c r="F86" s="14"/>
      <c r="G86" s="14"/>
      <c r="H86" s="14"/>
      <c r="I86" s="14"/>
      <c r="J86" s="26"/>
    </row>
    <row r="87" spans="3:11" x14ac:dyDescent="0.25">
      <c r="D87" s="19"/>
      <c r="E87" s="14"/>
      <c r="F87" s="14"/>
      <c r="G87" s="14"/>
      <c r="H87" s="14"/>
      <c r="I87" s="14"/>
      <c r="J87" s="26"/>
    </row>
    <row r="88" spans="3:11" x14ac:dyDescent="0.25">
      <c r="C88" t="s">
        <v>24</v>
      </c>
      <c r="D88" s="12" t="s">
        <v>71</v>
      </c>
      <c r="E88" s="12"/>
      <c r="F88" s="12"/>
      <c r="G88" s="12"/>
      <c r="H88" s="12"/>
      <c r="I88" s="12"/>
      <c r="J88" s="12"/>
      <c r="K88" s="1">
        <f>SUM(J90:J94)</f>
        <v>210719.30000000002</v>
      </c>
    </row>
    <row r="89" spans="3:11" x14ac:dyDescent="0.25">
      <c r="D89" s="13" t="s">
        <v>6</v>
      </c>
      <c r="E89" s="13"/>
    </row>
    <row r="90" spans="3:11" x14ac:dyDescent="0.25">
      <c r="D90" s="19" t="s">
        <v>8</v>
      </c>
      <c r="E90" s="14" t="s">
        <v>72</v>
      </c>
      <c r="F90" s="14"/>
      <c r="G90" s="14"/>
      <c r="H90" s="14"/>
      <c r="I90" s="14"/>
      <c r="J90" s="26">
        <v>70332.03</v>
      </c>
    </row>
    <row r="91" spans="3:11" x14ac:dyDescent="0.25">
      <c r="D91" s="19"/>
      <c r="E91" s="14"/>
      <c r="F91" s="14"/>
      <c r="G91" s="14"/>
      <c r="H91" s="14"/>
      <c r="I91" s="14"/>
      <c r="J91" s="26"/>
    </row>
    <row r="92" spans="3:11" x14ac:dyDescent="0.25">
      <c r="D92" s="19" t="s">
        <v>8</v>
      </c>
      <c r="E92" s="14" t="s">
        <v>73</v>
      </c>
      <c r="F92" s="14"/>
      <c r="G92" s="14"/>
      <c r="H92" s="14"/>
      <c r="I92" s="14"/>
      <c r="J92" s="26">
        <v>133144.14000000001</v>
      </c>
    </row>
    <row r="93" spans="3:11" x14ac:dyDescent="0.25">
      <c r="D93" s="19"/>
      <c r="E93" s="14"/>
      <c r="F93" s="14"/>
      <c r="G93" s="14"/>
      <c r="H93" s="14"/>
      <c r="I93" s="14"/>
      <c r="J93" s="26"/>
    </row>
    <row r="94" spans="3:11" x14ac:dyDescent="0.25">
      <c r="D94" s="18" t="s">
        <v>8</v>
      </c>
      <c r="E94" s="12" t="s">
        <v>74</v>
      </c>
      <c r="F94" s="12"/>
      <c r="G94" s="12"/>
      <c r="H94" s="12"/>
      <c r="I94" s="12"/>
      <c r="J94" s="1">
        <f>4308.39+2934.74</f>
        <v>7243.13</v>
      </c>
    </row>
    <row r="95" spans="3:11" x14ac:dyDescent="0.25">
      <c r="C95" t="s">
        <v>26</v>
      </c>
      <c r="D95" s="12" t="s">
        <v>75</v>
      </c>
      <c r="E95" s="12"/>
      <c r="F95" s="12"/>
      <c r="G95" s="12"/>
      <c r="H95" s="12"/>
      <c r="I95" s="12"/>
      <c r="J95" s="12"/>
      <c r="K95" s="1">
        <v>3884.2</v>
      </c>
    </row>
    <row r="96" spans="3:11" ht="15" customHeight="1" x14ac:dyDescent="0.25">
      <c r="C96" s="18" t="s">
        <v>36</v>
      </c>
      <c r="D96" s="14" t="s">
        <v>115</v>
      </c>
      <c r="E96" s="14"/>
      <c r="F96" s="14"/>
      <c r="G96" s="14"/>
      <c r="H96" s="14"/>
      <c r="I96" s="14"/>
      <c r="J96" s="14"/>
      <c r="K96" s="29">
        <v>600</v>
      </c>
    </row>
    <row r="97" spans="3:11" x14ac:dyDescent="0.25">
      <c r="C97" t="s">
        <v>42</v>
      </c>
      <c r="D97" s="12" t="s">
        <v>76</v>
      </c>
      <c r="E97" s="12"/>
      <c r="F97" s="12"/>
      <c r="G97" s="12"/>
      <c r="H97" s="12"/>
      <c r="I97" s="12"/>
      <c r="J97" s="12"/>
      <c r="K97" s="1">
        <f>SUM(J99:J109)</f>
        <v>51286.11</v>
      </c>
    </row>
    <row r="98" spans="3:11" x14ac:dyDescent="0.25">
      <c r="D98" s="13" t="s">
        <v>6</v>
      </c>
      <c r="E98" s="13"/>
    </row>
    <row r="99" spans="3:11" ht="15" customHeight="1" x14ac:dyDescent="0.25">
      <c r="D99" s="20" t="s">
        <v>8</v>
      </c>
      <c r="E99" s="21" t="s">
        <v>77</v>
      </c>
      <c r="F99" s="21"/>
      <c r="G99" s="21"/>
      <c r="H99" s="21"/>
      <c r="I99" s="21"/>
      <c r="J99" s="26">
        <v>32026.18</v>
      </c>
    </row>
    <row r="100" spans="3:11" x14ac:dyDescent="0.25">
      <c r="D100" s="20"/>
      <c r="E100" s="21"/>
      <c r="F100" s="21"/>
      <c r="G100" s="21"/>
      <c r="H100" s="21"/>
      <c r="I100" s="21"/>
      <c r="J100" s="26"/>
    </row>
    <row r="101" spans="3:11" x14ac:dyDescent="0.25">
      <c r="D101" s="20"/>
      <c r="E101" s="21"/>
      <c r="F101" s="21"/>
      <c r="G101" s="21"/>
      <c r="H101" s="21"/>
      <c r="I101" s="21"/>
      <c r="J101" s="26"/>
    </row>
    <row r="102" spans="3:11" x14ac:dyDescent="0.25">
      <c r="D102" s="20"/>
      <c r="E102" s="21"/>
      <c r="F102" s="21"/>
      <c r="G102" s="21"/>
      <c r="H102" s="21"/>
      <c r="I102" s="21"/>
      <c r="J102" s="26"/>
    </row>
    <row r="103" spans="3:11" x14ac:dyDescent="0.25">
      <c r="D103" s="20"/>
      <c r="E103" s="21"/>
      <c r="F103" s="21"/>
      <c r="G103" s="21"/>
      <c r="H103" s="21"/>
      <c r="I103" s="21"/>
      <c r="J103" s="26"/>
    </row>
    <row r="104" spans="3:11" ht="15" customHeight="1" x14ac:dyDescent="0.25">
      <c r="D104" s="20" t="s">
        <v>8</v>
      </c>
      <c r="E104" s="22" t="s">
        <v>78</v>
      </c>
      <c r="F104" s="22"/>
      <c r="G104" s="22"/>
      <c r="H104" s="22"/>
      <c r="I104" s="22"/>
      <c r="J104" s="26">
        <v>4719.96</v>
      </c>
    </row>
    <row r="105" spans="3:11" x14ac:dyDescent="0.25">
      <c r="D105" s="20"/>
      <c r="E105" s="22"/>
      <c r="F105" s="22"/>
      <c r="G105" s="22"/>
      <c r="H105" s="22"/>
      <c r="I105" s="22"/>
      <c r="J105" s="26"/>
    </row>
    <row r="106" spans="3:11" x14ac:dyDescent="0.25">
      <c r="D106" s="20"/>
      <c r="E106" s="22"/>
      <c r="F106" s="22"/>
      <c r="G106" s="22"/>
      <c r="H106" s="22"/>
      <c r="I106" s="22"/>
      <c r="J106" s="26"/>
    </row>
    <row r="107" spans="3:11" ht="15" customHeight="1" x14ac:dyDescent="0.25">
      <c r="D107" s="20" t="s">
        <v>8</v>
      </c>
      <c r="E107" s="14" t="s">
        <v>79</v>
      </c>
      <c r="F107" s="14"/>
      <c r="G107" s="14"/>
      <c r="H107" s="14"/>
      <c r="I107" s="14"/>
      <c r="J107" s="26">
        <v>14539.97</v>
      </c>
    </row>
    <row r="108" spans="3:11" x14ac:dyDescent="0.25">
      <c r="D108" s="20"/>
      <c r="E108" s="14"/>
      <c r="F108" s="14"/>
      <c r="G108" s="14"/>
      <c r="H108" s="14"/>
      <c r="I108" s="14"/>
      <c r="J108" s="27"/>
    </row>
    <row r="109" spans="3:11" x14ac:dyDescent="0.25">
      <c r="D109" s="20"/>
      <c r="E109" s="14"/>
      <c r="F109" s="14"/>
      <c r="G109" s="14"/>
      <c r="H109" s="14"/>
      <c r="I109" s="14"/>
      <c r="J109" s="27"/>
    </row>
    <row r="110" spans="3:11" x14ac:dyDescent="0.25">
      <c r="C110" t="s">
        <v>44</v>
      </c>
      <c r="D110" s="12" t="s">
        <v>80</v>
      </c>
      <c r="E110" s="12"/>
      <c r="F110" s="12"/>
      <c r="G110" s="12"/>
      <c r="H110" s="12"/>
      <c r="I110" s="12"/>
      <c r="J110" s="12"/>
      <c r="K110" s="1">
        <f>817.12+1518.97</f>
        <v>2336.09</v>
      </c>
    </row>
    <row r="111" spans="3:11" x14ac:dyDescent="0.25">
      <c r="C111" t="s">
        <v>46</v>
      </c>
      <c r="D111" s="12" t="s">
        <v>81</v>
      </c>
      <c r="E111" s="12"/>
      <c r="F111" s="12"/>
      <c r="G111" s="12"/>
      <c r="H111" s="12"/>
      <c r="I111" s="12"/>
      <c r="J111" s="12"/>
      <c r="K111" s="1">
        <f>SUM(J113:J119)</f>
        <v>31466.57</v>
      </c>
    </row>
    <row r="112" spans="3:11" x14ac:dyDescent="0.25">
      <c r="D112" s="13" t="s">
        <v>6</v>
      </c>
      <c r="E112" s="13"/>
    </row>
    <row r="113" spans="3:11" x14ac:dyDescent="0.25">
      <c r="D113" t="s">
        <v>8</v>
      </c>
      <c r="E113" s="9" t="s">
        <v>83</v>
      </c>
      <c r="F113" s="9"/>
      <c r="G113" s="9"/>
      <c r="H113" s="9"/>
      <c r="I113" s="9"/>
      <c r="J113" s="1">
        <v>4341.88</v>
      </c>
    </row>
    <row r="114" spans="3:11" x14ac:dyDescent="0.25">
      <c r="D114" t="s">
        <v>8</v>
      </c>
      <c r="E114" s="9" t="s">
        <v>82</v>
      </c>
      <c r="F114" s="9"/>
      <c r="G114" s="9"/>
      <c r="H114" s="9"/>
      <c r="I114" s="9"/>
      <c r="J114" s="1">
        <v>15779.16</v>
      </c>
    </row>
    <row r="115" spans="3:11" x14ac:dyDescent="0.25">
      <c r="D115" t="s">
        <v>8</v>
      </c>
      <c r="E115" s="9" t="s">
        <v>84</v>
      </c>
      <c r="F115" s="9"/>
      <c r="G115" s="9"/>
      <c r="H115" s="9"/>
      <c r="I115" s="9"/>
      <c r="J115" s="1">
        <v>5233.1099999999997</v>
      </c>
    </row>
    <row r="116" spans="3:11" x14ac:dyDescent="0.25">
      <c r="D116" s="24" t="s">
        <v>8</v>
      </c>
      <c r="E116" s="14" t="s">
        <v>85</v>
      </c>
      <c r="F116" s="14"/>
      <c r="G116" s="14"/>
      <c r="H116" s="14"/>
      <c r="I116" s="14"/>
      <c r="J116" s="28">
        <v>5358.3</v>
      </c>
    </row>
    <row r="117" spans="3:11" x14ac:dyDescent="0.25">
      <c r="D117" s="24"/>
      <c r="E117" s="14"/>
      <c r="F117" s="14"/>
      <c r="G117" s="14"/>
      <c r="H117" s="14"/>
      <c r="I117" s="14"/>
      <c r="J117" s="28"/>
    </row>
    <row r="118" spans="3:11" x14ac:dyDescent="0.25">
      <c r="D118" s="24"/>
      <c r="E118" s="14"/>
      <c r="F118" s="14"/>
      <c r="G118" s="14"/>
      <c r="H118" s="14"/>
      <c r="I118" s="14"/>
      <c r="J118" s="28"/>
    </row>
    <row r="119" spans="3:11" x14ac:dyDescent="0.25">
      <c r="D119" t="s">
        <v>8</v>
      </c>
      <c r="E119" s="9" t="s">
        <v>86</v>
      </c>
      <c r="F119" s="9"/>
      <c r="G119" s="9"/>
      <c r="H119" s="9"/>
      <c r="I119" s="9"/>
      <c r="J119">
        <f>228.52+525.6</f>
        <v>754.12</v>
      </c>
    </row>
    <row r="120" spans="3:11" x14ac:dyDescent="0.25">
      <c r="C120" t="s">
        <v>48</v>
      </c>
      <c r="D120" s="12" t="s">
        <v>87</v>
      </c>
      <c r="E120" s="12"/>
      <c r="F120" s="12"/>
      <c r="G120" s="12"/>
      <c r="H120" s="12"/>
      <c r="I120" s="12"/>
      <c r="J120" s="12"/>
      <c r="K120" s="1">
        <v>15</v>
      </c>
    </row>
    <row r="121" spans="3:11" x14ac:dyDescent="0.25">
      <c r="C121" t="s">
        <v>49</v>
      </c>
      <c r="D121" s="9" t="s">
        <v>88</v>
      </c>
      <c r="E121" s="9"/>
      <c r="F121" s="9"/>
      <c r="G121" s="9"/>
      <c r="H121" s="9"/>
      <c r="I121" s="9"/>
      <c r="J121" s="9"/>
      <c r="K121" s="1">
        <f>SUM(J123:J126)</f>
        <v>49876.74</v>
      </c>
    </row>
    <row r="122" spans="3:11" x14ac:dyDescent="0.25">
      <c r="D122" s="13" t="s">
        <v>6</v>
      </c>
      <c r="E122" s="13"/>
    </row>
    <row r="123" spans="3:11" x14ac:dyDescent="0.25">
      <c r="D123" s="24" t="s">
        <v>8</v>
      </c>
      <c r="E123" s="11" t="s">
        <v>89</v>
      </c>
      <c r="F123" s="11"/>
      <c r="G123" s="11"/>
      <c r="H123" s="11"/>
      <c r="I123" s="11"/>
      <c r="J123" s="28">
        <v>33434.74</v>
      </c>
    </row>
    <row r="124" spans="3:11" x14ac:dyDescent="0.25">
      <c r="D124" s="24"/>
      <c r="E124" s="11"/>
      <c r="F124" s="11"/>
      <c r="G124" s="11"/>
      <c r="H124" s="11"/>
      <c r="I124" s="11"/>
      <c r="J124" s="28"/>
    </row>
    <row r="125" spans="3:11" x14ac:dyDescent="0.25">
      <c r="D125" t="s">
        <v>8</v>
      </c>
      <c r="E125" s="9" t="s">
        <v>90</v>
      </c>
      <c r="F125" s="9"/>
      <c r="G125" s="9"/>
      <c r="H125" s="9"/>
      <c r="I125" s="9"/>
      <c r="J125" s="1">
        <v>4008</v>
      </c>
    </row>
    <row r="126" spans="3:11" ht="15" customHeight="1" x14ac:dyDescent="0.25">
      <c r="D126" s="7" t="s">
        <v>8</v>
      </c>
      <c r="E126" s="22" t="s">
        <v>91</v>
      </c>
      <c r="F126" s="22"/>
      <c r="G126" s="22"/>
      <c r="H126" s="22"/>
      <c r="I126" s="22"/>
      <c r="J126" s="1">
        <f>1956+5280+5198</f>
        <v>12434</v>
      </c>
    </row>
    <row r="127" spans="3:11" x14ac:dyDescent="0.25">
      <c r="C127" t="s">
        <v>51</v>
      </c>
      <c r="D127" s="9" t="s">
        <v>92</v>
      </c>
      <c r="E127" s="9"/>
      <c r="F127" s="9"/>
      <c r="G127" s="9"/>
      <c r="H127" s="9"/>
      <c r="I127" s="9"/>
      <c r="J127" s="9"/>
      <c r="K127" s="1">
        <f>7333.7+28458.94</f>
        <v>35792.639999999999</v>
      </c>
    </row>
    <row r="128" spans="3:11" x14ac:dyDescent="0.25">
      <c r="C128" t="s">
        <v>93</v>
      </c>
      <c r="D128" s="9" t="s">
        <v>94</v>
      </c>
      <c r="E128" s="9"/>
      <c r="F128" s="9"/>
      <c r="G128" s="9"/>
      <c r="H128" s="9"/>
      <c r="I128" s="9"/>
      <c r="J128" s="9"/>
      <c r="K128" s="1">
        <f>15270+26015+10186+19235</f>
        <v>70706</v>
      </c>
    </row>
    <row r="129" spans="2:20" x14ac:dyDescent="0.25">
      <c r="C129" t="s">
        <v>95</v>
      </c>
      <c r="D129" s="9" t="s">
        <v>96</v>
      </c>
      <c r="E129" s="9"/>
      <c r="F129" s="9"/>
      <c r="G129" s="9"/>
      <c r="H129" s="9"/>
      <c r="I129" s="9"/>
      <c r="J129" s="9"/>
      <c r="K129" s="1">
        <v>3423</v>
      </c>
    </row>
    <row r="130" spans="2:20" x14ac:dyDescent="0.25">
      <c r="C130" t="s">
        <v>97</v>
      </c>
      <c r="D130" s="9" t="s">
        <v>98</v>
      </c>
      <c r="E130" s="9"/>
      <c r="F130" s="9"/>
      <c r="G130" s="9"/>
      <c r="H130" s="9"/>
      <c r="I130" s="9"/>
      <c r="J130" s="9"/>
      <c r="K130">
        <v>109.15</v>
      </c>
    </row>
    <row r="131" spans="2:20" x14ac:dyDescent="0.25">
      <c r="C131" t="s">
        <v>99</v>
      </c>
      <c r="D131" s="9" t="s">
        <v>100</v>
      </c>
      <c r="E131" s="9"/>
      <c r="F131" s="9"/>
      <c r="G131" s="9"/>
      <c r="H131" s="9"/>
      <c r="I131" s="9"/>
      <c r="J131" s="9"/>
      <c r="K131" s="1">
        <v>2016.81</v>
      </c>
    </row>
    <row r="132" spans="2:20" x14ac:dyDescent="0.25">
      <c r="C132" t="s">
        <v>101</v>
      </c>
      <c r="D132" s="9" t="s">
        <v>102</v>
      </c>
      <c r="E132" s="9"/>
      <c r="F132" s="9"/>
      <c r="G132" s="9"/>
      <c r="H132" s="9"/>
      <c r="I132" s="9"/>
      <c r="J132" s="9"/>
      <c r="K132" s="1">
        <v>2109</v>
      </c>
    </row>
    <row r="134" spans="2:20" x14ac:dyDescent="0.25">
      <c r="B134" s="3" t="s">
        <v>103</v>
      </c>
      <c r="C134" s="10" t="s">
        <v>104</v>
      </c>
      <c r="D134" s="10"/>
      <c r="E134" s="10"/>
      <c r="F134" s="10"/>
      <c r="G134" s="10"/>
      <c r="H134" s="10"/>
      <c r="I134" s="10"/>
      <c r="J134" s="10"/>
      <c r="K134" s="8">
        <f>K135+K136</f>
        <v>197460.13999999998</v>
      </c>
    </row>
    <row r="135" spans="2:20" ht="15" customHeight="1" x14ac:dyDescent="0.25">
      <c r="C135" s="7" t="s">
        <v>59</v>
      </c>
      <c r="D135" s="21" t="s">
        <v>105</v>
      </c>
      <c r="E135" s="21"/>
      <c r="F135" s="21"/>
      <c r="G135" s="21"/>
      <c r="H135" s="21"/>
      <c r="I135" s="21"/>
      <c r="J135" s="21"/>
      <c r="K135" s="1">
        <v>194769.77</v>
      </c>
    </row>
    <row r="136" spans="2:20" x14ac:dyDescent="0.25">
      <c r="C136" s="7" t="s">
        <v>5</v>
      </c>
      <c r="D136" s="9" t="s">
        <v>112</v>
      </c>
      <c r="E136" s="9"/>
      <c r="F136" s="9"/>
      <c r="G136" s="9"/>
      <c r="H136" s="9"/>
      <c r="I136" s="9"/>
      <c r="J136" s="9"/>
      <c r="K136" s="1">
        <v>2690.37</v>
      </c>
    </row>
    <row r="137" spans="2:20" x14ac:dyDescent="0.25">
      <c r="C137" s="7"/>
    </row>
    <row r="138" spans="2:20" x14ac:dyDescent="0.25">
      <c r="B138" s="3" t="s">
        <v>106</v>
      </c>
      <c r="C138" s="10" t="s">
        <v>107</v>
      </c>
      <c r="D138" s="10"/>
      <c r="E138" s="10"/>
      <c r="F138" s="10"/>
      <c r="G138" s="10"/>
      <c r="H138" s="10"/>
      <c r="I138" s="10"/>
      <c r="J138" s="10"/>
      <c r="K138" s="8">
        <v>23166.45</v>
      </c>
    </row>
    <row r="140" spans="2:20" ht="15" customHeight="1" x14ac:dyDescent="0.25">
      <c r="B140" s="22" t="s">
        <v>122</v>
      </c>
      <c r="C140" s="22"/>
      <c r="D140" s="22"/>
      <c r="E140" s="22"/>
      <c r="F140" s="22"/>
      <c r="G140" s="22"/>
      <c r="H140" s="22"/>
      <c r="I140" s="22"/>
      <c r="J140" s="22"/>
      <c r="K140" s="22"/>
      <c r="M140" s="31"/>
      <c r="N140" s="31"/>
      <c r="O140" s="31"/>
      <c r="P140" s="31"/>
      <c r="Q140" s="31"/>
      <c r="R140" s="31"/>
      <c r="S140" s="31"/>
      <c r="T140" s="31"/>
    </row>
    <row r="141" spans="2:20" x14ac:dyDescent="0.25">
      <c r="B141" s="23"/>
      <c r="C141" s="23" t="s">
        <v>8</v>
      </c>
      <c r="D141" s="22" t="s">
        <v>117</v>
      </c>
      <c r="E141" s="22"/>
      <c r="F141" s="22"/>
      <c r="G141" s="22"/>
      <c r="H141" s="22"/>
      <c r="I141" s="22"/>
      <c r="J141" s="22"/>
      <c r="K141" s="32">
        <v>148514.94</v>
      </c>
      <c r="M141" s="31"/>
      <c r="N141" s="31"/>
      <c r="O141" s="31"/>
      <c r="P141" s="31"/>
      <c r="Q141" s="31"/>
      <c r="R141" s="31"/>
      <c r="S141" s="31"/>
      <c r="T141" s="31"/>
    </row>
    <row r="142" spans="2:20" x14ac:dyDescent="0.25">
      <c r="B142" s="23"/>
      <c r="C142" s="23"/>
      <c r="D142" s="22"/>
      <c r="E142" s="22"/>
      <c r="F142" s="22"/>
      <c r="G142" s="22"/>
      <c r="H142" s="22"/>
      <c r="I142" s="22"/>
      <c r="J142" s="22"/>
      <c r="K142" s="23"/>
      <c r="M142" s="31"/>
      <c r="N142" s="31"/>
      <c r="O142" s="31"/>
      <c r="P142" s="31"/>
      <c r="Q142" s="31"/>
      <c r="R142" s="31"/>
      <c r="S142" s="31"/>
      <c r="T142" s="31"/>
    </row>
    <row r="143" spans="2:20" x14ac:dyDescent="0.25">
      <c r="B143" s="23"/>
      <c r="C143" s="23" t="s">
        <v>8</v>
      </c>
      <c r="D143" s="22" t="s">
        <v>123</v>
      </c>
      <c r="E143" s="22"/>
      <c r="F143" s="22"/>
      <c r="G143" s="22"/>
      <c r="H143" s="22"/>
      <c r="I143" s="22"/>
      <c r="J143" s="22"/>
      <c r="K143" s="32">
        <v>32312.59</v>
      </c>
      <c r="M143" s="31"/>
      <c r="N143" s="31"/>
      <c r="O143" s="31"/>
      <c r="P143" s="31"/>
      <c r="Q143" s="31"/>
      <c r="R143" s="31"/>
      <c r="S143" s="31"/>
      <c r="T143" s="31"/>
    </row>
    <row r="144" spans="2:20" x14ac:dyDescent="0.25">
      <c r="B144" s="23"/>
      <c r="C144" s="23" t="s">
        <v>8</v>
      </c>
      <c r="D144" s="22" t="s">
        <v>118</v>
      </c>
      <c r="E144" s="22"/>
      <c r="F144" s="22"/>
      <c r="G144" s="22"/>
      <c r="H144" s="22"/>
      <c r="I144" s="22"/>
      <c r="J144" s="22"/>
      <c r="K144" s="32">
        <v>561402.9</v>
      </c>
      <c r="M144" s="31"/>
      <c r="N144" s="31"/>
      <c r="O144" s="31"/>
      <c r="P144" s="31"/>
      <c r="Q144" s="31"/>
      <c r="R144" s="31"/>
      <c r="S144" s="31"/>
      <c r="T144" s="31"/>
    </row>
    <row r="145" spans="2:20" x14ac:dyDescent="0.25">
      <c r="B145" s="23"/>
      <c r="C145" s="23" t="s">
        <v>8</v>
      </c>
      <c r="D145" s="22" t="s">
        <v>119</v>
      </c>
      <c r="E145" s="22"/>
      <c r="F145" s="22"/>
      <c r="G145" s="22"/>
      <c r="H145" s="22"/>
      <c r="I145" s="22"/>
      <c r="J145" s="22"/>
      <c r="K145" s="32">
        <v>373112.96</v>
      </c>
      <c r="M145" s="31"/>
      <c r="N145" s="31"/>
      <c r="O145" s="31"/>
      <c r="P145" s="31"/>
      <c r="Q145" s="31"/>
      <c r="R145" s="31"/>
      <c r="S145" s="31"/>
      <c r="T145" s="31"/>
    </row>
    <row r="146" spans="2:20" x14ac:dyDescent="0.25">
      <c r="B146" s="23"/>
      <c r="C146" s="23"/>
      <c r="D146" s="25" t="s">
        <v>6</v>
      </c>
      <c r="E146" s="25"/>
      <c r="F146" s="23"/>
      <c r="G146" s="23"/>
      <c r="H146" s="23"/>
      <c r="I146" s="23"/>
      <c r="J146" s="23"/>
      <c r="K146" s="23"/>
    </row>
    <row r="147" spans="2:20" ht="15" customHeight="1" x14ac:dyDescent="0.25">
      <c r="B147" s="23"/>
      <c r="C147" s="23"/>
      <c r="D147" s="23" t="s">
        <v>8</v>
      </c>
      <c r="E147" s="22" t="s">
        <v>120</v>
      </c>
      <c r="F147" s="22"/>
      <c r="G147" s="22"/>
      <c r="H147" s="22"/>
      <c r="I147" s="22"/>
      <c r="J147" s="32">
        <v>10262.959999999999</v>
      </c>
      <c r="K147" s="32"/>
    </row>
    <row r="148" spans="2:20" x14ac:dyDescent="0.25">
      <c r="B148" s="23"/>
      <c r="C148" s="23" t="s">
        <v>8</v>
      </c>
      <c r="D148" s="22" t="s">
        <v>121</v>
      </c>
      <c r="E148" s="22"/>
      <c r="F148" s="22"/>
      <c r="G148" s="22"/>
      <c r="H148" s="22"/>
      <c r="I148" s="22"/>
      <c r="J148" s="22"/>
      <c r="K148" s="32">
        <v>46477.8</v>
      </c>
    </row>
    <row r="149" spans="2:20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</sheetData>
  <mergeCells count="131">
    <mergeCell ref="M140:T145"/>
    <mergeCell ref="B140:K140"/>
    <mergeCell ref="D141:J142"/>
    <mergeCell ref="D143:J143"/>
    <mergeCell ref="D144:J144"/>
    <mergeCell ref="D145:J145"/>
    <mergeCell ref="D146:E146"/>
    <mergeCell ref="E147:I147"/>
    <mergeCell ref="D148:J148"/>
    <mergeCell ref="D97:J97"/>
    <mergeCell ref="D98:E98"/>
    <mergeCell ref="J99:J103"/>
    <mergeCell ref="E104:I106"/>
    <mergeCell ref="J104:J106"/>
    <mergeCell ref="D104:D106"/>
    <mergeCell ref="E126:I126"/>
    <mergeCell ref="D96:J96"/>
    <mergeCell ref="E99:I103"/>
    <mergeCell ref="D99:D103"/>
    <mergeCell ref="E90:I91"/>
    <mergeCell ref="D90:D91"/>
    <mergeCell ref="J90:J91"/>
    <mergeCell ref="D92:D93"/>
    <mergeCell ref="E92:I93"/>
    <mergeCell ref="J92:J93"/>
    <mergeCell ref="E94:I94"/>
    <mergeCell ref="D95:J95"/>
    <mergeCell ref="E83:I87"/>
    <mergeCell ref="D83:D87"/>
    <mergeCell ref="J83:J87"/>
    <mergeCell ref="E79:I80"/>
    <mergeCell ref="D79:D80"/>
    <mergeCell ref="E81:I82"/>
    <mergeCell ref="D81:D82"/>
    <mergeCell ref="D88:J88"/>
    <mergeCell ref="D89:E89"/>
    <mergeCell ref="D64:J65"/>
    <mergeCell ref="D66:J67"/>
    <mergeCell ref="D68:J68"/>
    <mergeCell ref="D69:J69"/>
    <mergeCell ref="D70:J70"/>
    <mergeCell ref="J75:J78"/>
    <mergeCell ref="J79:J80"/>
    <mergeCell ref="J81:J82"/>
    <mergeCell ref="D71:J71"/>
    <mergeCell ref="D72:J72"/>
    <mergeCell ref="D73:E73"/>
    <mergeCell ref="E74:I74"/>
    <mergeCell ref="E75:I78"/>
    <mergeCell ref="D75:D78"/>
    <mergeCell ref="C59:E59"/>
    <mergeCell ref="D60:J60"/>
    <mergeCell ref="C62:J63"/>
    <mergeCell ref="D1:J3"/>
    <mergeCell ref="C58:J58"/>
    <mergeCell ref="D54:J54"/>
    <mergeCell ref="D55:J55"/>
    <mergeCell ref="D56:J56"/>
    <mergeCell ref="D23:E23"/>
    <mergeCell ref="E24:I24"/>
    <mergeCell ref="E25:I25"/>
    <mergeCell ref="D26:J26"/>
    <mergeCell ref="D27:E27"/>
    <mergeCell ref="E28:I28"/>
    <mergeCell ref="E48:I48"/>
    <mergeCell ref="E49:I49"/>
    <mergeCell ref="B4:K8"/>
    <mergeCell ref="E36:I36"/>
    <mergeCell ref="E37:I37"/>
    <mergeCell ref="E38:I38"/>
    <mergeCell ref="E39:I39"/>
    <mergeCell ref="E40:I40"/>
    <mergeCell ref="D50:J50"/>
    <mergeCell ref="D51:J53"/>
    <mergeCell ref="E42:I42"/>
    <mergeCell ref="E43:I43"/>
    <mergeCell ref="D44:J44"/>
    <mergeCell ref="D45:E45"/>
    <mergeCell ref="E46:I46"/>
    <mergeCell ref="E47:I47"/>
    <mergeCell ref="C9:J9"/>
    <mergeCell ref="C10:J10"/>
    <mergeCell ref="D11:J11"/>
    <mergeCell ref="D29:J29"/>
    <mergeCell ref="D12:J12"/>
    <mergeCell ref="D13:E13"/>
    <mergeCell ref="E14:I14"/>
    <mergeCell ref="E15:I15"/>
    <mergeCell ref="E16:I16"/>
    <mergeCell ref="D17:J17"/>
    <mergeCell ref="D18:E18"/>
    <mergeCell ref="E19:I19"/>
    <mergeCell ref="E20:I20"/>
    <mergeCell ref="D21:J21"/>
    <mergeCell ref="D22:J22"/>
    <mergeCell ref="E41:I41"/>
    <mergeCell ref="D30:J31"/>
    <mergeCell ref="D32:J32"/>
    <mergeCell ref="D33:J33"/>
    <mergeCell ref="D34:E34"/>
    <mergeCell ref="E35:I35"/>
    <mergeCell ref="E116:I118"/>
    <mergeCell ref="D116:D118"/>
    <mergeCell ref="J116:J118"/>
    <mergeCell ref="D111:J111"/>
    <mergeCell ref="D112:E112"/>
    <mergeCell ref="E113:I113"/>
    <mergeCell ref="E114:I114"/>
    <mergeCell ref="E115:I115"/>
    <mergeCell ref="E107:I109"/>
    <mergeCell ref="D107:D109"/>
    <mergeCell ref="J107:J109"/>
    <mergeCell ref="D110:J110"/>
    <mergeCell ref="E125:I125"/>
    <mergeCell ref="D127:J127"/>
    <mergeCell ref="E119:I119"/>
    <mergeCell ref="D120:J120"/>
    <mergeCell ref="D121:J121"/>
    <mergeCell ref="D122:E122"/>
    <mergeCell ref="E123:I124"/>
    <mergeCell ref="D123:D124"/>
    <mergeCell ref="J123:J124"/>
    <mergeCell ref="D136:J136"/>
    <mergeCell ref="C138:J138"/>
    <mergeCell ref="C134:J134"/>
    <mergeCell ref="D128:J128"/>
    <mergeCell ref="D129:J129"/>
    <mergeCell ref="D130:J130"/>
    <mergeCell ref="D131:J131"/>
    <mergeCell ref="D132:J132"/>
    <mergeCell ref="D135:J135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droszkowska</dc:creator>
  <cp:lastModifiedBy>droszkowska</cp:lastModifiedBy>
  <cp:lastPrinted>2023-04-18T12:36:25Z</cp:lastPrinted>
  <dcterms:created xsi:type="dcterms:W3CDTF">2015-06-05T18:19:34Z</dcterms:created>
  <dcterms:modified xsi:type="dcterms:W3CDTF">2023-04-18T12:36:26Z</dcterms:modified>
</cp:coreProperties>
</file>